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2"/>
  </bookViews>
  <sheets>
    <sheet name="BALANCE SHEET" sheetId="1" r:id="rId1"/>
    <sheet name="Income Statement.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<sst xmlns="http://schemas.openxmlformats.org/spreadsheetml/2006/main" count="597" uniqueCount="545">
  <si>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</si>
  <si>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</si>
  <si>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</si>
  <si>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</si>
  <si>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</si>
  <si>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</si>
  <si>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</si>
  <si>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</si>
  <si>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</si>
  <si>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</si>
  <si>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</si>
  <si>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</si>
  <si>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</si>
  <si>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</si>
  <si>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</si>
  <si>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</si>
  <si>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</si>
  <si>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</si>
  <si>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</si>
  <si>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</si>
  <si>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</si>
  <si>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</si>
  <si>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</si>
  <si>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</si>
  <si>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</si>
  <si>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</si>
  <si>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</si>
  <si>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</si>
  <si>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</si>
  <si>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</si>
  <si>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</si>
  <si>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</si>
  <si>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</si>
  <si>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</si>
  <si>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</si>
  <si>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</si>
  <si>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</si>
  <si>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</si>
  <si>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</si>
  <si>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</si>
  <si>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</si>
  <si>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</si>
  <si>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</si>
  <si>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</si>
  <si>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</si>
  <si>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</si>
  <si>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</si>
  <si>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</si>
  <si>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</si>
  <si>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</si>
  <si>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</si>
  <si>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</si>
  <si>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</si>
  <si>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</si>
  <si>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</si>
  <si>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</si>
  <si>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</si>
  <si>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</si>
  <si>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</si>
  <si>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</si>
  <si>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</si>
  <si>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</si>
  <si>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</si>
  <si>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</si>
  <si>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</si>
  <si>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</si>
  <si>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</si>
  <si>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</si>
  <si>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</si>
  <si>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</si>
  <si>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</si>
  <si>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</si>
  <si>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</si>
  <si>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</si>
  <si>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</si>
  <si>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</si>
  <si>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</si>
  <si>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</si>
  <si>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</si>
  <si>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</si>
  <si>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</si>
  <si>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</si>
  <si>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</si>
  <si>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</si>
  <si>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</si>
  <si>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</si>
  <si>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</si>
  <si>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</si>
  <si>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</si>
  <si>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</si>
  <si>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</si>
  <si>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</si>
  <si>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</si>
  <si>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</si>
  <si>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</si>
  <si>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</si>
  <si>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</si>
  <si>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</si>
  <si>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</si>
  <si>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</si>
  <si>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</si>
  <si>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</si>
  <si>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</si>
  <si>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</si>
  <si>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</si>
  <si>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</si>
  <si>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</si>
  <si>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</si>
  <si>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</si>
  <si>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</si>
  <si>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</si>
  <si>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</si>
  <si>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</si>
  <si>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</si>
  <si>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</si>
  <si>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</si>
  <si>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</si>
  <si>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</si>
  <si>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</si>
  <si>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</si>
  <si>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</si>
  <si>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</si>
  <si>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</si>
  <si>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</si>
  <si>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</si>
  <si>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</si>
  <si>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</si>
  <si>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</si>
  <si>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</si>
  <si>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</si>
  <si>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</si>
  <si>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</si>
  <si>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</si>
  <si>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</si>
  <si>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</si>
  <si>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</si>
  <si>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</si>
  <si>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</si>
  <si>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</si>
  <si>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</si>
  <si>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</si>
  <si>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</si>
  <si>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</si>
  <si>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</si>
  <si>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</si>
  <si>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</si>
  <si>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</si>
  <si>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</si>
  <si>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</si>
  <si>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</si>
  <si>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</si>
  <si>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</si>
  <si>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</si>
  <si>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</si>
  <si>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</si>
  <si>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</si>
  <si>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</si>
  <si>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</si>
  <si>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</si>
  <si>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</si>
  <si>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</si>
  <si>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</si>
  <si>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</si>
  <si>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</si>
  <si>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</si>
  <si>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</si>
  <si>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</si>
  <si>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</si>
  <si>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</si>
  <si>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</si>
  <si>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</si>
  <si>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</si>
  <si>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</si>
  <si>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</si>
  <si>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</si>
  <si>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</si>
  <si>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</si>
  <si>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</si>
  <si>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</si>
  <si>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</si>
  <si>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</si>
  <si>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</si>
  <si>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</si>
  <si>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</si>
  <si>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</si>
  <si>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</si>
  <si>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</si>
  <si>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</si>
  <si>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</si>
  <si>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</si>
  <si>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</si>
  <si>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</si>
  <si>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</si>
  <si>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</si>
  <si>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</si>
  <si>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</si>
  <si>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</si>
  <si>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</si>
  <si>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</si>
  <si>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</si>
  <si>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</si>
  <si>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</si>
  <si>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</si>
  <si>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</si>
  <si>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</si>
  <si>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</si>
  <si>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</si>
  <si>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</si>
  <si>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</si>
  <si>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</si>
  <si>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</si>
  <si>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</si>
  <si>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</si>
  <si>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</si>
  <si>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</si>
  <si>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</si>
  <si>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</si>
  <si>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</si>
  <si>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</si>
  <si>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</si>
  <si>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</si>
  <si>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</si>
  <si>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</si>
  <si>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</si>
  <si>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</si>
  <si>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</si>
  <si>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</si>
  <si>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</si>
  <si>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</si>
  <si>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</si>
  <si>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</si>
  <si>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</si>
  <si>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</si>
  <si>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</si>
  <si>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</si>
  <si>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</si>
  <si>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</si>
  <si>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</si>
  <si>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</si>
  <si>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</si>
  <si>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</si>
  <si>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</si>
  <si>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</si>
  <si>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</si>
  <si>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</si>
  <si>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</si>
  <si>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</si>
  <si>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</si>
  <si>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</si>
  <si>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</si>
  <si>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</si>
  <si>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</si>
  <si>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</si>
  <si>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</si>
  <si>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</si>
  <si>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</si>
  <si>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</si>
  <si>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</si>
  <si>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</si>
  <si>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</si>
  <si>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</si>
  <si>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</si>
  <si>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</si>
  <si>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</si>
  <si>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</si>
  <si>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</si>
  <si>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</si>
  <si>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</si>
  <si>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</si>
  <si>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</si>
  <si>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</si>
  <si>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</si>
  <si>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</si>
  <si>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</si>
  <si>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</si>
  <si>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</si>
  <si>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</si>
  <si>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</si>
  <si>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</si>
  <si>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</si>
  <si>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</si>
  <si>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</si>
  <si>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</si>
  <si>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</si>
  <si>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</si>
  <si>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</si>
  <si>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</si>
  <si>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</si>
  <si>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</si>
  <si>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</si>
  <si>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</si>
  <si>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</si>
  <si>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</si>
  <si>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</si>
  <si>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</si>
  <si>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</si>
  <si>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</si>
  <si>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</si>
  <si>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</si>
  <si>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</si>
  <si>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</si>
  <si>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</si>
  <si>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</si>
  <si>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</si>
  <si>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</si>
  <si>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</si>
  <si>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</si>
  <si>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</si>
  <si>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</si>
  <si>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</si>
  <si>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</si>
  <si>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</si>
  <si>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</si>
  <si>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</si>
  <si>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</si>
  <si>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</si>
  <si>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</si>
  <si>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</si>
  <si>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</si>
  <si>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</si>
  <si>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</si>
  <si>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</si>
  <si>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</si>
  <si>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</si>
  <si>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</si>
  <si>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</si>
  <si>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</si>
  <si>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</si>
  <si>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</si>
  <si>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</si>
  <si>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</si>
  <si>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</si>
  <si>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</si>
  <si>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</si>
  <si>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</si>
  <si>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</si>
  <si>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</si>
  <si>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</si>
  <si>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</si>
  <si>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</si>
  <si>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</si>
  <si>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</si>
  <si>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</si>
  <si>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</si>
  <si>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</si>
  <si>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</si>
  <si>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</si>
  <si>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</si>
  <si>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</si>
  <si>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</si>
  <si>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</si>
  <si>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</si>
  <si>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</si>
  <si>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</si>
  <si>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</si>
  <si>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</si>
  <si>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</si>
  <si>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</si>
  <si>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</si>
  <si>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</si>
  <si>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</si>
  <si>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</si>
  <si>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</si>
  <si>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</si>
  <si>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</si>
  <si>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</si>
  <si>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</si>
  <si>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</si>
  <si>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</si>
  <si>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</si>
  <si>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</si>
  <si>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</si>
  <si>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</si>
  <si>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</si>
  <si>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</si>
  <si>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</si>
  <si>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</si>
  <si>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</si>
  <si>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</si>
  <si>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</si>
  <si>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</si>
  <si>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</si>
  <si>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</si>
  <si>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</si>
  <si>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</si>
  <si>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</si>
  <si>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</si>
  <si>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</si>
  <si>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</si>
  <si>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</si>
  <si>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</si>
  <si>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</si>
  <si>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</si>
  <si>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</si>
  <si>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</si>
  <si>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</si>
  <si>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</si>
  <si>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</si>
  <si>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</si>
  <si>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</si>
  <si>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</si>
  <si>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</si>
  <si>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</si>
  <si>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</si>
  <si>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</si>
  <si>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</si>
  <si>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</si>
  <si>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</si>
  <si>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</si>
  <si>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</si>
  <si>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</si>
  <si>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</si>
  <si>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</si>
  <si>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</si>
  <si>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</si>
  <si>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</si>
  <si>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</si>
  <si>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</si>
  <si>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</si>
  <si>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</si>
  <si>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</si>
  <si>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</si>
  <si>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</si>
  <si>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</si>
  <si>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</si>
  <si>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</si>
  <si>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</si>
  <si>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</si>
  <si>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</si>
  <si>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</si>
  <si>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</si>
  <si>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</si>
  <si>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</si>
  <si>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</si>
  <si>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</si>
  <si>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</si>
  <si>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</si>
  <si>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</si>
  <si>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</si>
  <si>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</si>
  <si>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</si>
  <si>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</si>
  <si>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</si>
  <si>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</si>
  <si>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</si>
  <si>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</si>
  <si>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</si>
  <si>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</si>
  <si>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</si>
  <si>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</si>
  <si>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</si>
  <si>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</si>
  <si>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</si>
  <si>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</si>
  <si>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</si>
  <si>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</si>
  <si>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</si>
  <si>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</si>
  <si>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</si>
  <si>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</si>
  <si>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</si>
  <si>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</si>
  <si>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</si>
  <si>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</si>
  <si>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</si>
  <si>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</si>
  <si>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</si>
  <si>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</si>
  <si>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</si>
  <si>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</si>
  <si>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</si>
  <si>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</si>
  <si>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</si>
  <si>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</si>
  <si>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</si>
  <si>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</si>
  <si>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</si>
  <si>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</si>
  <si>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</si>
  <si>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</si>
  <si>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</si>
  <si>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</si>
  <si>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</si>
  <si>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</si>
  <si>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</si>
  <si>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</si>
  <si>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</si>
  <si>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</si>
  <si>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</si>
  <si>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</si>
  <si>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</si>
  <si>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</si>
  <si>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</si>
  <si>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</si>
  <si>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</si>
  <si>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</si>
  <si>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</si>
  <si>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</si>
  <si>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>INCOME STATEMENT (as of 31/12/2019)</t>
  </si>
  <si>
    <t xml:space="preserve">FINANCIAL STATEMENT 2019
</t>
  </si>
  <si>
    <t>CashFlow Direct</t>
  </si>
  <si>
    <t>I. Cash flows from operating activities</t>
  </si>
  <si>
    <t>-</t>
  </si>
  <si>
    <t>1. Premiums and commissions received</t>
  </si>
  <si>
    <t>2. Receipts from premium and commission payables</t>
  </si>
  <si>
    <t>3. Receipts from expense reductions</t>
  </si>
  <si>
    <t>4. Proceeds from other operating activities</t>
  </si>
  <si>
    <t>5. Payments for insurance claims</t>
  </si>
  <si>
    <t>6. Payments for commissions and other insurance expenses</t>
  </si>
  <si>
    <t>7. Payments to suppliers</t>
  </si>
  <si>
    <t>8. Payments to employees</t>
  </si>
  <si>
    <t>9. Taxes and other obligations paid to the state authorities</t>
  </si>
  <si>
    <t>10. Payments for other liabilities</t>
  </si>
  <si>
    <t>11. Advances to employees and suppliers</t>
  </si>
  <si>
    <t>12. Other receipts from operating activities</t>
  </si>
  <si>
    <t>13. Other payments for operating activities</t>
  </si>
  <si>
    <t>NET CASH FLOWS FROM OPERATING ACTIVITIES</t>
  </si>
  <si>
    <t>II. Cash flows from investing activities</t>
  </si>
  <si>
    <t>1. Proceeds from investments in other entities</t>
  </si>
  <si>
    <t>2. Proceeds from other investments</t>
  </si>
  <si>
    <t>5. Proceeds from disposals of fixed assets</t>
  </si>
  <si>
    <t>4. Investments in other entities</t>
  </si>
  <si>
    <t>5. Purchase of fixed assets</t>
  </si>
  <si>
    <t>6. Other receipts from investing activities</t>
  </si>
  <si>
    <t>7. Other payments for investing activities</t>
  </si>
  <si>
    <t>NET CASH FLOWS FROM INVESTING ACTIVITIES</t>
  </si>
  <si>
    <t>III. Cash flows from financing activities</t>
  </si>
  <si>
    <t>1. Receipts from equity issue and owner's capital contribution</t>
  </si>
  <si>
    <t>2. Payment for share repurchases</t>
  </si>
  <si>
    <t>3. Short-term and long-term borrowings</t>
  </si>
  <si>
    <t>4. Receipts from interest income on deposits</t>
  </si>
  <si>
    <t>5. Principal payments</t>
  </si>
  <si>
    <t>6. Payments to settle finance lease</t>
  </si>
  <si>
    <t>7. Dividends paid, profits distributed to owners</t>
  </si>
  <si>
    <t>8. Other receipts from financing activities</t>
  </si>
  <si>
    <t>9. Other payments for financing activities</t>
  </si>
  <si>
    <t>NET CASH FLOWS FROM FINANCING ACTIVITIES</t>
  </si>
  <si>
    <t>Net cash flows during the period</t>
  </si>
  <si>
    <t>Cash and cash equivalents at beginning of the period</t>
  </si>
  <si>
    <t>Exchange difference due to re-valuation of ending balances</t>
  </si>
  <si>
    <t>Cash and cash equivalents at end of the period</t>
  </si>
  <si>
    <t>Year 2018</t>
  </si>
  <si>
    <t>Year 2019</t>
  </si>
  <si>
    <t>CASH FLOW - direct method (as of 31/12/2019)</t>
  </si>
  <si>
    <t>(unit: thousand VND)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</si>
</sst>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15096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005288"/>
      <name val="Arial"/>
      <family val="2"/>
    </font>
    <font>
      <sz val="14"/>
      <color rgb="FF01509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EA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5" fillId="34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vertical="center" wrapText="1"/>
    </xf>
    <xf numFmtId="0" fontId="47" fillId="36" borderId="11" xfId="0" applyFont="1" applyFill="1" applyBorder="1" applyAlignment="1">
      <alignment vertical="center" wrapText="1"/>
    </xf>
    <xf numFmtId="3" fontId="47" fillId="36" borderId="11" xfId="0" applyNumberFormat="1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horizontal="right" vertical="center" wrapText="1"/>
    </xf>
    <xf numFmtId="0" fontId="47" fillId="35" borderId="11" xfId="0" applyFont="1" applyFill="1" applyBorder="1" applyAlignment="1">
      <alignment vertical="center" wrapText="1"/>
    </xf>
    <xf numFmtId="0" fontId="47" fillId="35" borderId="11" xfId="0" applyFont="1" applyFill="1" applyBorder="1" applyAlignment="1">
      <alignment vertical="center" wrapText="1"/>
    </xf>
    <xf numFmtId="0" fontId="47" fillId="35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3" fontId="48" fillId="35" borderId="11" xfId="0" applyNumberFormat="1" applyFont="1" applyFill="1" applyBorder="1" applyAlignment="1">
      <alignment horizontal="right" vertical="center" wrapText="1"/>
    </xf>
    <xf numFmtId="0" fontId="46" fillId="36" borderId="11" xfId="0" applyFont="1" applyFill="1" applyBorder="1" applyAlignment="1">
      <alignment vertical="center" wrapText="1"/>
    </xf>
    <xf numFmtId="0" fontId="46" fillId="36" borderId="11" xfId="0" applyFont="1" applyFill="1" applyBorder="1" applyAlignment="1">
      <alignment vertical="center" wrapText="1"/>
    </xf>
    <xf numFmtId="0" fontId="46" fillId="36" borderId="11" xfId="0" applyFont="1" applyFill="1" applyBorder="1" applyAlignment="1">
      <alignment horizontal="right" vertical="center" wrapText="1"/>
    </xf>
    <xf numFmtId="0" fontId="48" fillId="36" borderId="11" xfId="0" applyFont="1" applyFill="1" applyBorder="1" applyAlignment="1">
      <alignment vertical="center" wrapText="1"/>
    </xf>
    <xf numFmtId="0" fontId="48" fillId="36" borderId="11" xfId="0" applyFont="1" applyFill="1" applyBorder="1" applyAlignment="1">
      <alignment vertical="center" wrapText="1"/>
    </xf>
    <xf numFmtId="3" fontId="48" fillId="36" borderId="11" xfId="0" applyNumberFormat="1" applyFont="1" applyFill="1" applyBorder="1" applyAlignment="1">
      <alignment horizontal="right" vertical="center" wrapText="1"/>
    </xf>
    <xf numFmtId="3" fontId="46" fillId="36" borderId="11" xfId="0" applyNumberFormat="1" applyFont="1" applyFill="1" applyBorder="1" applyAlignment="1">
      <alignment horizontal="right" vertical="center" wrapText="1"/>
    </xf>
    <xf numFmtId="3" fontId="46" fillId="35" borderId="11" xfId="0" applyNumberFormat="1" applyFont="1" applyFill="1" applyBorder="1" applyAlignment="1">
      <alignment horizontal="right" vertical="center" wrapText="1"/>
    </xf>
    <xf numFmtId="0" fontId="46" fillId="37" borderId="11" xfId="0" applyFont="1" applyFill="1" applyBorder="1" applyAlignment="1">
      <alignment vertical="center" wrapText="1"/>
    </xf>
    <xf numFmtId="0" fontId="46" fillId="37" borderId="11" xfId="0" applyFont="1" applyFill="1" applyBorder="1" applyAlignment="1">
      <alignment vertical="center" wrapText="1"/>
    </xf>
    <xf numFmtId="3" fontId="46" fillId="37" borderId="11" xfId="0" applyNumberFormat="1" applyFont="1" applyFill="1" applyBorder="1" applyAlignment="1">
      <alignment horizontal="right" vertical="center" wrapText="1"/>
    </xf>
    <xf numFmtId="0" fontId="47" fillId="36" borderId="12" xfId="0" applyFont="1" applyFill="1" applyBorder="1" applyAlignment="1">
      <alignment vertical="center" wrapText="1"/>
    </xf>
    <xf numFmtId="0" fontId="47" fillId="36" borderId="13" xfId="0" applyFont="1" applyFill="1" applyBorder="1" applyAlignment="1">
      <alignment vertical="center" wrapText="1"/>
    </xf>
    <xf numFmtId="0" fontId="46" fillId="35" borderId="12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zoomScale="120" zoomScaleNormal="120" zoomScalePageLayoutView="0" workbookViewId="0" topLeftCell="B1">
      <selection activeCell="G15" sqref="G15"/>
    </sheetView>
  </sheetViews>
  <sheetFormatPr defaultColWidth="9.140625" defaultRowHeight="12"/>
  <cols>
    <col min="1" max="1" width="51.421875" style="0" hidden="1" customWidth="1"/>
    <col min="2" max="2" width="51.140625" style="0" customWidth="1"/>
    <col min="3" max="3" width="9.8515625" style="0" hidden="1" customWidth="1"/>
    <col min="4" max="4" width="11.00390625" style="0" hidden="1" customWidth="1"/>
    <col min="5" max="5" width="27.57421875" style="0" customWidth="1"/>
    <col min="6" max="6" width="20.00390625" style="0" customWidth="1"/>
    <col min="7" max="9" width="15.57421875" style="0" bestFit="1" customWidth="1"/>
  </cols>
  <sheetData>
    <row r="1" spans="1:5" ht="41.25" customHeight="1">
      <c r="A1" s="34" t="s">
        <v>497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499</v>
      </c>
      <c r="B3" s="36"/>
      <c r="C3" s="36"/>
      <c r="D3" s="36"/>
      <c r="E3" s="36"/>
    </row>
    <row r="4" spans="1:5" ht="15.75">
      <c r="A4" s="37" t="s">
        <v>498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4299810471821</v>
      </c>
      <c r="F10" s="24">
        <v>3064003664655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12745468283</v>
      </c>
      <c r="F11" s="20">
        <f>F12+F13</f>
        <v>156256509455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0">
        <v>12745468283</v>
      </c>
      <c r="F12" s="21">
        <v>21256509455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>
        <v>135000000000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2679690321999</v>
      </c>
      <c r="F14" s="20">
        <f>F15+F16+F17</f>
        <v>1762535839499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187508449999</v>
      </c>
      <c r="F15" s="21">
        <v>163318294435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-6818128000</v>
      </c>
      <c r="F16" s="21">
        <v>-58282454936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2499000000000</v>
      </c>
      <c r="F17" s="21">
        <v>1657500000000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781405376681</v>
      </c>
      <c r="F18" s="20">
        <f>F19+F22+F23+F24+F25+F26+F27+F28</f>
        <v>552970577461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344636594841</v>
      </c>
      <c r="F19" s="21">
        <v>239770058867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344636594841</v>
      </c>
      <c r="F20" s="21">
        <v>239770058867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223909978630</v>
      </c>
      <c r="F22" s="21">
        <v>156313817996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>
        <v>222895172210</v>
      </c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/>
      <c r="F26" s="21">
        <v>165582503832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-10036369000</v>
      </c>
      <c r="F27" s="21">
        <v>-8695803234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2691121241</v>
      </c>
      <c r="F29" s="20">
        <f>F30+F31</f>
        <v>3562405924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0">
        <v>2691121241</v>
      </c>
      <c r="F30" s="21">
        <v>3562405924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86823192893</v>
      </c>
      <c r="F32" s="20">
        <f>F33+F36+F37+F38+F39</f>
        <v>73304663921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81461995303</v>
      </c>
      <c r="F33" s="21">
        <v>67141771468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79091342625</v>
      </c>
      <c r="F34" s="21">
        <v>64912970454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2370652678</v>
      </c>
      <c r="F35" s="21">
        <v>2228801014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4960872951</v>
      </c>
      <c r="F36" s="21">
        <v>4848854403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400324639</v>
      </c>
      <c r="F37" s="21">
        <v>1314038050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736454990724</v>
      </c>
      <c r="F40" s="20">
        <f>F41+F42</f>
        <v>515379668395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379932791027</v>
      </c>
      <c r="F41" s="21">
        <v>273094927210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356522199697</v>
      </c>
      <c r="F42" s="21">
        <v>242284741185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614040960052</v>
      </c>
      <c r="F43" s="20">
        <f>F44+F54+F64+F67+F70+F76</f>
        <v>960516216691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v>12096417198</v>
      </c>
      <c r="F44" s="20">
        <f>F45+F46+F47+F48+F49+F50+F53</f>
        <v>12491417194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0">
        <v>12096417198</v>
      </c>
      <c r="F50" s="21">
        <v>12491417194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5096417198</v>
      </c>
      <c r="F52" s="21">
        <v>5941417194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v>419973742219</v>
      </c>
      <c r="F54" s="20">
        <v>420212483072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v>59639074720</v>
      </c>
      <c r="F55" s="20">
        <f>F56+F57</f>
        <v>55673668358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84049922637</v>
      </c>
      <c r="F56" s="21">
        <v>76242165182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-24410847917</v>
      </c>
      <c r="F57" s="21">
        <v>-20568496824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7" ht="12.75">
      <c r="A61" s="2" t="s">
        <v>104</v>
      </c>
      <c r="B61" s="16" t="s">
        <v>402</v>
      </c>
      <c r="C61" s="4" t="s">
        <v>105</v>
      </c>
      <c r="D61" s="4"/>
      <c r="E61" s="20">
        <v>19267176409</v>
      </c>
      <c r="F61" s="20">
        <f>F62+F63</f>
        <v>17575989555</v>
      </c>
      <c r="G61" s="32"/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21422609124</v>
      </c>
      <c r="F62" s="21">
        <v>19516533380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-2155432715</v>
      </c>
      <c r="F63" s="21">
        <v>-1940543825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v>341067491090</v>
      </c>
      <c r="F67" s="20">
        <f>F68+F69</f>
        <v>346962825159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0">
        <v>341067491090</v>
      </c>
      <c r="F69" s="21">
        <v>346962825159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v>128440000000</v>
      </c>
      <c r="F70" s="20">
        <f>F71+F72+F73+F74+F75</f>
        <v>128432995000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0">
        <v>128440000000</v>
      </c>
      <c r="F73" s="21">
        <v>128440000000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>
        <v>-7005000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53530800635</v>
      </c>
      <c r="F76" s="20">
        <f>F77+F78+F79+F80</f>
        <v>52416496266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53530800635</v>
      </c>
      <c r="F77" s="21">
        <v>52416496266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4913851431873</v>
      </c>
      <c r="F81" s="20">
        <f>F10+F43</f>
        <v>4024519881346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3434162792401</v>
      </c>
      <c r="F83" s="20">
        <v>2689155342370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v>3374850182761</v>
      </c>
      <c r="F84" s="20">
        <f>SUM(F85:F102)-F86-F87</f>
        <v>2428022167299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68390722127</v>
      </c>
      <c r="F85" s="21">
        <v>80618971283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272425361552</v>
      </c>
      <c r="F86" s="21">
        <v>213823049375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2896259807</v>
      </c>
      <c r="F87" s="21">
        <v>2971700660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31723040249</v>
      </c>
      <c r="F88" s="21">
        <v>33957290909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36715614123</v>
      </c>
      <c r="F89" s="21">
        <v>16997815330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106109237720</v>
      </c>
      <c r="F90" s="21">
        <v>60773057938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16131426271</v>
      </c>
      <c r="F91" s="21">
        <v>22230634579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597416766529</v>
      </c>
      <c r="F95" s="21">
        <v>405675978604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115768378314</v>
      </c>
      <c r="F96" s="21">
        <v>88685084677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4536883376</v>
      </c>
      <c r="F99" s="21">
        <v>650557250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>
        <v>2125632752500</v>
      </c>
      <c r="F102" s="21">
        <v>1718432776729</v>
      </c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1296135278444</v>
      </c>
      <c r="F103" s="21">
        <v>1004045050732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714267643864</v>
      </c>
      <c r="F104" s="21">
        <v>617387972396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115229830192</v>
      </c>
      <c r="F105" s="21">
        <v>96999753601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v>59312609640</v>
      </c>
      <c r="F106" s="20">
        <f>SUM(F107:F119)</f>
        <v>44338425036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30978729433</v>
      </c>
      <c r="F112" s="21">
        <v>16588028829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28333880207</v>
      </c>
      <c r="F113" s="21">
        <v>27750396207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v>1479688639472</v>
      </c>
      <c r="F120" s="20">
        <f>F121+F139</f>
        <v>988408718817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v>1479688639472</v>
      </c>
      <c r="F121" s="20">
        <f>F122+F125+F126+F127+F128+F129+F130+F131+F132+F133+F134+F137+F138</f>
        <v>988408718817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v>13000000000000</v>
      </c>
      <c r="F122" s="20">
        <f>F123+F124</f>
        <v>840000000000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13000000000000</v>
      </c>
      <c r="F123" s="21">
        <v>840000000000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30056707439</v>
      </c>
      <c r="F132" s="21">
        <v>22968395100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v>149631932033</v>
      </c>
      <c r="F134" s="20">
        <f>F135+F136</f>
        <v>125440323717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14953997591</v>
      </c>
      <c r="F135" s="21">
        <v>22740160062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134677934442</v>
      </c>
      <c r="F136" s="21">
        <v>102700163655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4913851431873</v>
      </c>
      <c r="F147" s="20">
        <f>F83+F120</f>
        <v>3677564061187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H36" sqref="H36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14.57421875" style="0" hidden="1" customWidth="1"/>
    <col min="4" max="4" width="10.8515625" style="0" hidden="1" customWidth="1"/>
    <col min="5" max="5" width="27.00390625" style="0" hidden="1" customWidth="1"/>
    <col min="6" max="6" width="28.00390625" style="0" hidden="1" customWidth="1"/>
    <col min="7" max="7" width="34.140625" style="0" customWidth="1"/>
    <col min="8" max="8" width="31.7109375" style="0" customWidth="1"/>
  </cols>
  <sheetData>
    <row r="1" spans="1:7" ht="65.25" customHeight="1">
      <c r="A1" s="34" t="s">
        <v>497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499</v>
      </c>
      <c r="B3" s="36"/>
      <c r="C3" s="36"/>
      <c r="D3" s="36"/>
      <c r="E3" s="36"/>
    </row>
    <row r="4" spans="1:5" ht="15.75">
      <c r="A4" s="37" t="s">
        <v>498</v>
      </c>
      <c r="B4" s="37"/>
      <c r="C4" s="37"/>
      <c r="D4" s="37"/>
      <c r="E4" s="37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644485359969</v>
      </c>
      <c r="F9" s="21">
        <v>490436451789</v>
      </c>
      <c r="G9" s="21">
        <v>1847706756058</v>
      </c>
      <c r="H9" s="21">
        <v>1632301116728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644485359969</v>
      </c>
      <c r="F11" s="20">
        <f>F9-F10</f>
        <v>490436451789</v>
      </c>
      <c r="G11" s="20">
        <f>G9-G10</f>
        <v>1847706756058</v>
      </c>
      <c r="H11" s="20">
        <f>H9-H10</f>
        <v>1632301116728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-528627060744</v>
      </c>
      <c r="F12" s="21">
        <v>-345994787136</v>
      </c>
      <c r="G12" s="21">
        <v>-1456105222778</v>
      </c>
      <c r="H12" s="21">
        <v>-1265578002721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/>
      <c r="F13" s="20"/>
      <c r="G13" s="20"/>
      <c r="H13" s="20"/>
    </row>
    <row r="14" spans="1:8" ht="12">
      <c r="A14" t="s">
        <v>442</v>
      </c>
      <c r="B14" s="3" t="s">
        <v>443</v>
      </c>
      <c r="C14" s="4" t="s">
        <v>444</v>
      </c>
      <c r="D14" s="4"/>
      <c r="E14" s="20">
        <v>70112326934</v>
      </c>
      <c r="F14" s="21">
        <v>62671965217</v>
      </c>
      <c r="G14" s="20">
        <v>203222625902</v>
      </c>
      <c r="H14" s="21">
        <v>176397797684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-36256584190</v>
      </c>
      <c r="F15" s="21">
        <v>-50765868088</v>
      </c>
      <c r="G15" s="21">
        <v>-48722032869</v>
      </c>
      <c r="H15" s="21">
        <v>-58233287251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-117369367945</v>
      </c>
      <c r="F19" s="21">
        <v>-123405768897</v>
      </c>
      <c r="G19" s="21">
        <v>-371060859509</v>
      </c>
      <c r="H19" s="21">
        <v>-359641272406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/>
      <c r="F20" s="20"/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-196012824</v>
      </c>
      <c r="F21" s="21">
        <v>-15833522506</v>
      </c>
      <c r="G21" s="21">
        <v>2100392181</v>
      </c>
      <c r="H21" s="21">
        <v>10352515783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-50230080</v>
      </c>
      <c r="F22" s="21">
        <v>17934817989</v>
      </c>
      <c r="G22" s="21">
        <v>-464642419</v>
      </c>
      <c r="H22" s="21">
        <v>-372214566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-145782744</v>
      </c>
      <c r="F23" s="20">
        <f>F21-F22</f>
        <v>-33768340495</v>
      </c>
      <c r="G23" s="20">
        <f>G21-G22</f>
        <v>2565034600</v>
      </c>
      <c r="H23" s="20">
        <f>H21-H22</f>
        <v>10724730349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E9+E14+E21+E12+E15+E19+E22</f>
        <v>32098431120</v>
      </c>
      <c r="F24" s="20">
        <f>F9+F14+F21+F12+F15+F19+F22</f>
        <v>35043288368</v>
      </c>
      <c r="G24" s="20">
        <f>G9+G14+G21+G12+G15+G19+G22</f>
        <v>176677016566</v>
      </c>
      <c r="H24" s="20">
        <f>H9+H14+H21+H12+H15+H19+H22</f>
        <v>135226653251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-5791995480</v>
      </c>
      <c r="F25" s="21">
        <v>-6968451417</v>
      </c>
      <c r="G25" s="21">
        <v>-34910769785</v>
      </c>
      <c r="H25" s="21">
        <v>-27121217825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E24+E25+E26</f>
        <v>26306435640</v>
      </c>
      <c r="F27" s="20">
        <f>F24+F25+F26</f>
        <v>28074836951</v>
      </c>
      <c r="G27" s="20">
        <f>G24+G25+G26</f>
        <v>141766246781</v>
      </c>
      <c r="H27" s="20">
        <f>H24+H25+H26</f>
        <v>108105435426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496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1210</v>
      </c>
      <c r="H30" s="21">
        <v>1210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31">
      <selection activeCell="K15" sqref="K15"/>
    </sheetView>
  </sheetViews>
  <sheetFormatPr defaultColWidth="9.140625" defaultRowHeight="12"/>
  <cols>
    <col min="1" max="1" width="17.8515625" style="0" customWidth="1"/>
    <col min="2" max="2" width="17.140625" style="0" customWidth="1"/>
    <col min="3" max="3" width="17.28125" style="0" customWidth="1"/>
    <col min="4" max="4" width="21.421875" style="0" customWidth="1"/>
    <col min="5" max="5" width="18.8515625" style="0" customWidth="1"/>
  </cols>
  <sheetData>
    <row r="1" spans="1:7" ht="18.75">
      <c r="A1" s="34" t="s">
        <v>497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499</v>
      </c>
      <c r="B3" s="36"/>
      <c r="C3" s="36"/>
      <c r="D3" s="36"/>
      <c r="E3" s="36"/>
    </row>
    <row r="4" spans="1:5" ht="15.75">
      <c r="A4" s="37" t="s">
        <v>543</v>
      </c>
      <c r="B4" s="37"/>
      <c r="C4" s="37"/>
      <c r="D4" s="37"/>
      <c r="E4" s="37"/>
    </row>
    <row r="5" spans="2:8" ht="12">
      <c r="B5" s="33"/>
      <c r="C5" s="38"/>
      <c r="D5" s="38"/>
      <c r="E5" s="38"/>
      <c r="F5" s="38"/>
      <c r="G5" s="38"/>
      <c r="H5" s="38"/>
    </row>
    <row r="6" ht="18.75" customHeight="1"/>
    <row r="7" ht="39" customHeight="1">
      <c r="E7" t="s">
        <v>544</v>
      </c>
    </row>
    <row r="8" spans="1:5" ht="18" customHeight="1">
      <c r="A8" s="69" t="s">
        <v>500</v>
      </c>
      <c r="B8" s="70"/>
      <c r="C8" s="71"/>
      <c r="D8" s="39" t="s">
        <v>541</v>
      </c>
      <c r="E8" s="39" t="s">
        <v>542</v>
      </c>
    </row>
    <row r="9" spans="1:5" ht="45" customHeight="1">
      <c r="A9" s="67" t="s">
        <v>501</v>
      </c>
      <c r="B9" s="68"/>
      <c r="C9" s="41"/>
      <c r="D9" s="42" t="s">
        <v>502</v>
      </c>
      <c r="E9" s="42" t="s">
        <v>502</v>
      </c>
    </row>
    <row r="10" spans="1:5" ht="42.75" customHeight="1">
      <c r="A10" s="65" t="s">
        <v>503</v>
      </c>
      <c r="B10" s="66"/>
      <c r="C10" s="44"/>
      <c r="D10" s="45">
        <v>2308878997</v>
      </c>
      <c r="E10" s="46" t="s">
        <v>502</v>
      </c>
    </row>
    <row r="11" spans="1:5" ht="57" customHeight="1">
      <c r="A11" s="47" t="s">
        <v>504</v>
      </c>
      <c r="B11" s="47"/>
      <c r="C11" s="48"/>
      <c r="D11" s="49" t="s">
        <v>502</v>
      </c>
      <c r="E11" s="49" t="s">
        <v>502</v>
      </c>
    </row>
    <row r="12" spans="1:5" ht="42.75" customHeight="1">
      <c r="A12" s="43" t="s">
        <v>505</v>
      </c>
      <c r="B12" s="43"/>
      <c r="C12" s="44"/>
      <c r="D12" s="46" t="s">
        <v>502</v>
      </c>
      <c r="E12" s="46" t="s">
        <v>502</v>
      </c>
    </row>
    <row r="13" spans="1:5" ht="42.75" customHeight="1">
      <c r="A13" s="47" t="s">
        <v>506</v>
      </c>
      <c r="B13" s="47"/>
      <c r="C13" s="48"/>
      <c r="D13" s="49" t="s">
        <v>502</v>
      </c>
      <c r="E13" s="50">
        <v>2753161653</v>
      </c>
    </row>
    <row r="14" spans="1:5" ht="28.5" customHeight="1">
      <c r="A14" s="43" t="s">
        <v>507</v>
      </c>
      <c r="B14" s="43"/>
      <c r="C14" s="44"/>
      <c r="D14" s="46" t="s">
        <v>502</v>
      </c>
      <c r="E14" s="46" t="s">
        <v>502</v>
      </c>
    </row>
    <row r="15" spans="1:5" ht="57" customHeight="1">
      <c r="A15" s="47" t="s">
        <v>508</v>
      </c>
      <c r="B15" s="47"/>
      <c r="C15" s="48"/>
      <c r="D15" s="49" t="s">
        <v>502</v>
      </c>
      <c r="E15" s="49" t="s">
        <v>502</v>
      </c>
    </row>
    <row r="16" spans="1:5" ht="28.5" customHeight="1">
      <c r="A16" s="43" t="s">
        <v>509</v>
      </c>
      <c r="B16" s="43"/>
      <c r="C16" s="44"/>
      <c r="D16" s="45">
        <v>-1596581658</v>
      </c>
      <c r="E16" s="45">
        <v>-2825247609</v>
      </c>
    </row>
    <row r="17" spans="1:5" ht="28.5" customHeight="1">
      <c r="A17" s="47" t="s">
        <v>510</v>
      </c>
      <c r="B17" s="47"/>
      <c r="C17" s="48"/>
      <c r="D17" s="50">
        <v>-247006045</v>
      </c>
      <c r="E17" s="50">
        <v>-309790978</v>
      </c>
    </row>
    <row r="18" spans="1:5" ht="57" customHeight="1">
      <c r="A18" s="43" t="s">
        <v>511</v>
      </c>
      <c r="B18" s="43"/>
      <c r="C18" s="44"/>
      <c r="D18" s="45">
        <v>-32033152</v>
      </c>
      <c r="E18" s="45">
        <v>-24354524</v>
      </c>
    </row>
    <row r="19" spans="1:5" ht="28.5" customHeight="1">
      <c r="A19" s="47" t="s">
        <v>512</v>
      </c>
      <c r="B19" s="47"/>
      <c r="C19" s="48"/>
      <c r="D19" s="50">
        <v>-3750604</v>
      </c>
      <c r="E19" s="50">
        <v>-6051592</v>
      </c>
    </row>
    <row r="20" spans="1:5" ht="42.75" customHeight="1">
      <c r="A20" s="43" t="s">
        <v>513</v>
      </c>
      <c r="B20" s="43"/>
      <c r="C20" s="44"/>
      <c r="D20" s="46" t="s">
        <v>502</v>
      </c>
      <c r="E20" s="46" t="s">
        <v>502</v>
      </c>
    </row>
    <row r="21" spans="1:5" ht="42.75" customHeight="1">
      <c r="A21" s="47" t="s">
        <v>514</v>
      </c>
      <c r="B21" s="47"/>
      <c r="C21" s="48"/>
      <c r="D21" s="50">
        <v>699263592</v>
      </c>
      <c r="E21" s="50">
        <v>1292368913</v>
      </c>
    </row>
    <row r="22" spans="1:5" ht="42.75" customHeight="1">
      <c r="A22" s="43" t="s">
        <v>515</v>
      </c>
      <c r="B22" s="43"/>
      <c r="C22" s="44"/>
      <c r="D22" s="45">
        <v>-699045870</v>
      </c>
      <c r="E22" s="45">
        <v>-648194793</v>
      </c>
    </row>
    <row r="23" spans="1:5" ht="60" customHeight="1">
      <c r="A23" s="51" t="s">
        <v>516</v>
      </c>
      <c r="B23" s="51"/>
      <c r="C23" s="52"/>
      <c r="D23" s="53">
        <v>429725260</v>
      </c>
      <c r="E23" s="53">
        <v>231891070</v>
      </c>
    </row>
    <row r="24" spans="1:5" ht="45" customHeight="1">
      <c r="A24" s="54" t="s">
        <v>517</v>
      </c>
      <c r="B24" s="54"/>
      <c r="C24" s="55"/>
      <c r="D24" s="56" t="s">
        <v>502</v>
      </c>
      <c r="E24" s="56" t="s">
        <v>502</v>
      </c>
    </row>
    <row r="25" spans="1:5" ht="42.75" customHeight="1">
      <c r="A25" s="47" t="s">
        <v>518</v>
      </c>
      <c r="B25" s="47"/>
      <c r="C25" s="48"/>
      <c r="D25" s="50">
        <v>15300000</v>
      </c>
      <c r="E25" s="50">
        <v>963507005</v>
      </c>
    </row>
    <row r="26" spans="1:5" ht="28.5" customHeight="1">
      <c r="A26" s="43" t="s">
        <v>519</v>
      </c>
      <c r="B26" s="43"/>
      <c r="C26" s="44"/>
      <c r="D26" s="45">
        <v>110258998</v>
      </c>
      <c r="E26" s="45">
        <v>131409702</v>
      </c>
    </row>
    <row r="27" spans="1:5" ht="42.75" customHeight="1">
      <c r="A27" s="47" t="s">
        <v>520</v>
      </c>
      <c r="B27" s="47"/>
      <c r="C27" s="48"/>
      <c r="D27" s="50">
        <v>27306118</v>
      </c>
      <c r="E27" s="50">
        <v>485500</v>
      </c>
    </row>
    <row r="28" spans="1:5" ht="28.5" customHeight="1">
      <c r="A28" s="43" t="s">
        <v>521</v>
      </c>
      <c r="B28" s="43"/>
      <c r="C28" s="44"/>
      <c r="D28" s="45">
        <v>-128440000</v>
      </c>
      <c r="E28" s="45">
        <v>-1835000000</v>
      </c>
    </row>
    <row r="29" spans="1:5" ht="28.5" customHeight="1">
      <c r="A29" s="47" t="s">
        <v>522</v>
      </c>
      <c r="B29" s="47"/>
      <c r="C29" s="48"/>
      <c r="D29" s="50">
        <v>-25353557</v>
      </c>
      <c r="E29" s="50">
        <v>-7268853</v>
      </c>
    </row>
    <row r="30" spans="1:5" ht="42.75" customHeight="1">
      <c r="A30" s="43" t="s">
        <v>523</v>
      </c>
      <c r="B30" s="43"/>
      <c r="C30" s="44"/>
      <c r="D30" s="45">
        <v>1121448900</v>
      </c>
      <c r="E30" s="46" t="s">
        <v>502</v>
      </c>
    </row>
    <row r="31" spans="1:5" ht="42.75" customHeight="1">
      <c r="A31" s="47" t="s">
        <v>524</v>
      </c>
      <c r="B31" s="47"/>
      <c r="C31" s="48"/>
      <c r="D31" s="50">
        <v>-1299500000</v>
      </c>
      <c r="E31" s="49" t="s">
        <v>502</v>
      </c>
    </row>
    <row r="32" spans="1:5" ht="60" customHeight="1">
      <c r="A32" s="57" t="s">
        <v>525</v>
      </c>
      <c r="B32" s="57"/>
      <c r="C32" s="58"/>
      <c r="D32" s="59">
        <v>-178979541</v>
      </c>
      <c r="E32" s="59">
        <v>-746866647</v>
      </c>
    </row>
    <row r="33" spans="1:5" ht="45" customHeight="1">
      <c r="A33" s="40" t="s">
        <v>526</v>
      </c>
      <c r="B33" s="40"/>
      <c r="C33" s="41"/>
      <c r="D33" s="42" t="s">
        <v>502</v>
      </c>
      <c r="E33" s="42" t="s">
        <v>502</v>
      </c>
    </row>
    <row r="34" spans="1:5" ht="57" customHeight="1">
      <c r="A34" s="43" t="s">
        <v>527</v>
      </c>
      <c r="B34" s="43"/>
      <c r="C34" s="44"/>
      <c r="D34" s="46" t="s">
        <v>502</v>
      </c>
      <c r="E34" s="45">
        <v>456519040</v>
      </c>
    </row>
    <row r="35" spans="1:5" ht="28.5" customHeight="1">
      <c r="A35" s="47" t="s">
        <v>528</v>
      </c>
      <c r="B35" s="47"/>
      <c r="C35" s="48"/>
      <c r="D35" s="49" t="s">
        <v>502</v>
      </c>
      <c r="E35" s="49" t="s">
        <v>502</v>
      </c>
    </row>
    <row r="36" spans="1:5" ht="42.75" customHeight="1">
      <c r="A36" s="43" t="s">
        <v>529</v>
      </c>
      <c r="B36" s="43"/>
      <c r="C36" s="44"/>
      <c r="D36" s="46" t="s">
        <v>502</v>
      </c>
      <c r="E36" s="45">
        <v>378752252</v>
      </c>
    </row>
    <row r="37" spans="1:5" ht="42.75" customHeight="1">
      <c r="A37" s="47" t="s">
        <v>530</v>
      </c>
      <c r="B37" s="47"/>
      <c r="C37" s="48"/>
      <c r="D37" s="50">
        <v>529155057</v>
      </c>
      <c r="E37" s="49" t="s">
        <v>502</v>
      </c>
    </row>
    <row r="38" spans="1:5" ht="28.5" customHeight="1">
      <c r="A38" s="43" t="s">
        <v>531</v>
      </c>
      <c r="B38" s="43"/>
      <c r="C38" s="44"/>
      <c r="D38" s="45">
        <v>-656907619</v>
      </c>
      <c r="E38" s="45">
        <v>-360980501</v>
      </c>
    </row>
    <row r="39" spans="1:5" ht="42.75" customHeight="1">
      <c r="A39" s="47" t="s">
        <v>532</v>
      </c>
      <c r="B39" s="47"/>
      <c r="C39" s="48"/>
      <c r="D39" s="49" t="s">
        <v>502</v>
      </c>
      <c r="E39" s="49" t="s">
        <v>502</v>
      </c>
    </row>
    <row r="40" spans="1:5" ht="42.75" customHeight="1">
      <c r="A40" s="43" t="s">
        <v>533</v>
      </c>
      <c r="B40" s="43"/>
      <c r="C40" s="44"/>
      <c r="D40" s="45">
        <v>-109600</v>
      </c>
      <c r="E40" s="45">
        <v>-102799159</v>
      </c>
    </row>
    <row r="41" spans="1:5" ht="42.75" customHeight="1">
      <c r="A41" s="47" t="s">
        <v>534</v>
      </c>
      <c r="B41" s="47"/>
      <c r="C41" s="48"/>
      <c r="D41" s="49" t="s">
        <v>502</v>
      </c>
      <c r="E41" s="49" t="s">
        <v>502</v>
      </c>
    </row>
    <row r="42" spans="1:5" ht="42.75" customHeight="1">
      <c r="A42" s="43" t="s">
        <v>535</v>
      </c>
      <c r="B42" s="43"/>
      <c r="C42" s="44"/>
      <c r="D42" s="46" t="s">
        <v>502</v>
      </c>
      <c r="E42" s="46" t="s">
        <v>502</v>
      </c>
    </row>
    <row r="43" spans="1:5" ht="60" customHeight="1">
      <c r="A43" s="51" t="s">
        <v>536</v>
      </c>
      <c r="B43" s="51"/>
      <c r="C43" s="52"/>
      <c r="D43" s="53">
        <v>-127862162</v>
      </c>
      <c r="E43" s="53">
        <v>371491631</v>
      </c>
    </row>
    <row r="44" spans="1:5" ht="30" customHeight="1">
      <c r="A44" s="54" t="s">
        <v>537</v>
      </c>
      <c r="B44" s="54"/>
      <c r="C44" s="55"/>
      <c r="D44" s="60">
        <v>122883557</v>
      </c>
      <c r="E44" s="60">
        <v>-143483946</v>
      </c>
    </row>
    <row r="45" spans="1:5" ht="60" customHeight="1">
      <c r="A45" s="40" t="s">
        <v>538</v>
      </c>
      <c r="B45" s="40"/>
      <c r="C45" s="41"/>
      <c r="D45" s="61">
        <v>33367479</v>
      </c>
      <c r="E45" s="61">
        <v>156256509</v>
      </c>
    </row>
    <row r="46" spans="1:5" ht="57" customHeight="1">
      <c r="A46" s="43" t="s">
        <v>539</v>
      </c>
      <c r="B46" s="43"/>
      <c r="C46" s="44"/>
      <c r="D46" s="45">
        <v>5473</v>
      </c>
      <c r="E46" s="45">
        <v>-27096</v>
      </c>
    </row>
    <row r="47" spans="1:5" ht="45" customHeight="1">
      <c r="A47" s="62" t="s">
        <v>540</v>
      </c>
      <c r="B47" s="62"/>
      <c r="C47" s="63"/>
      <c r="D47" s="64">
        <v>156256509</v>
      </c>
      <c r="E47" s="64">
        <v>12745468</v>
      </c>
    </row>
  </sheetData>
  <sheetProtection/>
  <mergeCells count="44">
    <mergeCell ref="A1:G1"/>
    <mergeCell ref="A3:E3"/>
    <mergeCell ref="A4:E4"/>
    <mergeCell ref="B5:H5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C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2020-03-31T08:25:46Z</dcterms:modified>
  <cp:category/>
  <cp:version/>
  <cp:contentType/>
  <cp:contentStatus/>
</cp:coreProperties>
</file>